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4000" windowHeight="9840" tabRatio="813"/>
  </bookViews>
  <sheets>
    <sheet name="桥梁劳务分包" sheetId="7" r:id="rId1"/>
  </sheets>
  <definedNames>
    <definedName name="_xlnm.Print_Titles" localSheetId="0">桥梁劳务分包!$1:$3</definedName>
  </definedNames>
  <calcPr calcId="125725"/>
</workbook>
</file>

<file path=xl/calcChain.xml><?xml version="1.0" encoding="utf-8"?>
<calcChain xmlns="http://schemas.openxmlformats.org/spreadsheetml/2006/main">
  <c r="J8" i="7"/>
  <c r="J7"/>
  <c r="I7"/>
  <c r="H7"/>
  <c r="G7"/>
  <c r="F7"/>
  <c r="E7"/>
  <c r="D7"/>
  <c r="J6"/>
  <c r="I6"/>
  <c r="H6"/>
  <c r="G6"/>
  <c r="F6"/>
  <c r="E6"/>
  <c r="D6"/>
  <c r="J5"/>
  <c r="I5"/>
  <c r="H5"/>
  <c r="E5"/>
  <c r="D5"/>
  <c r="J4"/>
  <c r="I4"/>
  <c r="F4"/>
  <c r="E4"/>
  <c r="D4"/>
</calcChain>
</file>

<file path=xl/sharedStrings.xml><?xml version="1.0" encoding="utf-8"?>
<sst xmlns="http://schemas.openxmlformats.org/spreadsheetml/2006/main" count="36" uniqueCount="34">
  <si>
    <t>细目号</t>
  </si>
  <si>
    <t>细目名称</t>
  </si>
  <si>
    <t>单位</t>
  </si>
  <si>
    <t>暂定工程量</t>
  </si>
  <si>
    <t>成本分析</t>
  </si>
  <si>
    <t>合价</t>
  </si>
  <si>
    <t>主要工作内容</t>
  </si>
  <si>
    <t>计量规则</t>
  </si>
  <si>
    <t>单价组成解释</t>
  </si>
  <si>
    <t>备注</t>
  </si>
  <si>
    <t xml:space="preserve">清工单价（含小型材料、机具设备等）  </t>
  </si>
  <si>
    <t>模板、钢管、钢板、型钢</t>
  </si>
  <si>
    <t>挖机、吊车、龙门吊、砼输送泵、黄土</t>
  </si>
  <si>
    <t>电费</t>
  </si>
  <si>
    <t>单价   
合价</t>
  </si>
  <si>
    <t>场地硬化及场站建设所有砼浇筑</t>
  </si>
  <si>
    <t>m3</t>
  </si>
  <si>
    <t xml:space="preserve">  场地清理；围堰、排水，基坑支护；模板制作、安装、拆除；混凝土浇筑、养护；施工缝设置、处理等所有与砼有关的工作内容。(含场站建设所有砼浇筑，如预制梁台座、龙门吊轨道基础、存梁台座、运梁通道硬化等）</t>
  </si>
  <si>
    <t xml:space="preserve">   依据图纸所示位置及断面尺寸，并经现场实际验收合格按双方核定的设计（含变更设计）内的数量以立方米为单位计量；除砼由甲方提供外，其余所有材料（含小五金等）、设备、小型机具、发电机、安全防护等均由乙方提供及实施，费用已含在综合单价中，不另行计量</t>
  </si>
  <si>
    <t>解释：（清工97.99元/m3+模板、型钢、钢管4.7元/m3）*1.1*1.09=123.13元/m3</t>
  </si>
  <si>
    <t>钢筋加工</t>
  </si>
  <si>
    <t>kg</t>
  </si>
  <si>
    <t xml:space="preserve">甲方负责：提供钢筋并运输至施工场地。                                                       乙方负责：提供发电机；钢筋的卸车；钢筋加工机械设备的提供与安装；钢筋的保护、储存及除锈；钢筋整直、接头；钢筋截断、弯曲；钢筋安设、支承及固定；钢筋现场焊接、绑扎、固定、调整、调直等所有与钢筋有关的工作内容。（含场站建设所有钢筋加工，如预制梁台座钢筋、龙门吊轨道基础钢筋等）
</t>
  </si>
  <si>
    <t xml:space="preserve">    依据图纸所示及钢筋表所列钢筋质量并经现场实际验收合格按双方核定的设计（含变更设计）内的数量以kg为单位计量；除工作内容由甲方负责实施的费用由甲方承担外，其余所有人工、材料（含固定钢筋的材料、定位架立钢筋、钢筋接头、吊装钢筋、钢板、铁丝、电焊、轧丝、耗材等作为钢筋作业的附属工作）、设备（含机械、机具、发电机及施工用电设施等）、安全防护等均由乙方提供及实施，费用已含在综合单价中，不另行计量。（注：钢筋损耗按设计图纸数量加1.5%损耗控制，如超过控制数量，超过部份按市价在乙方工程款中扣除。）</t>
  </si>
  <si>
    <t>解释：（劳务0.65+电费0.02）元/kg*管理费及利润1.1*税金1.09＝0.80元/kg，合计0.80元/kg</t>
  </si>
  <si>
    <t>6mm钢板制作安装</t>
  </si>
  <si>
    <t xml:space="preserve">甲方负责：提供施工场地；                         乙方负责：提供发电机；提供钢板、槽钢并运输至施工场地；钢板、槽钢的卸车；低压端用电的布设（变压器到各个用电场所）；钢板、槽钢加工机械设备的提供与安装；钢板、槽钢的保护、储存及除锈；钢板切割；钢板铺设、支承及固定；钢板、槽钢现场转运、焊接、绑扎、固定、调整等所有与钢板、槽钢有关的工作内容。
</t>
  </si>
  <si>
    <t xml:space="preserve">    依据图纸所示及钢板、槽钢表所列质量并经现场实际验收合格按双方核定的设计（含变更设计）内的数量以kg为单位计量；除工作内容由甲方负责实施的费用由甲方承担外，其余所有人工、材料（含固定钢板、槽钢的材料、吊装、铁丝、电焊、轧丝、耗材等作为钢板、槽钢作业的附属工作）、设备（含机械、机具、发电机及施工用电设施等）、安全防护等均由乙方提供及实施，费用已含在综合单价中，不另行计量。（注：钢板、槽钢损耗按设计图纸数量加1.5%损耗控制，如超过控制数量，超过部份按市价在乙方工程款中扣除。）</t>
  </si>
  <si>
    <t>解释：（劳务0.52+电费0.02）元/kg*管理费及利润1.1*税金1.09+钢板材料4.33元/kg*管理费及利润1.1*税金1.09＝5.84元/kg+清工28.21（含1km运输）/1000*1.1*1.09＝5.87元/kg，合计5.87元/kg</t>
  </si>
  <si>
    <t>[5槽钢制作安装</t>
  </si>
  <si>
    <t>解释：（劳务0.52+电费0.02）元/kg*管理费及利润1.1*税金1.09+钢板材料4.1元/kg*管理费及利润1.1*税金1.09＝5.57元/kg+清工28.21（含1km运输）/1000*1.1*1.09＝5.60元/kg，合计5.60元/kg</t>
  </si>
  <si>
    <t>合计：</t>
  </si>
  <si>
    <t>上饶市龙潭大桥改建工程项目场站建设劳务发包工程量清单</t>
    <phoneticPr fontId="15" type="noConversion"/>
  </si>
  <si>
    <t>投标人签字盖章：</t>
    <phoneticPr fontId="15" type="noConversion"/>
  </si>
</sst>
</file>

<file path=xl/styles.xml><?xml version="1.0" encoding="utf-8"?>
<styleSheet xmlns="http://schemas.openxmlformats.org/spreadsheetml/2006/main">
  <numFmts count="5">
    <numFmt numFmtId="176" formatCode="0.0_ "/>
    <numFmt numFmtId="177" formatCode="0.00_ "/>
    <numFmt numFmtId="178" formatCode="0.00;[Red]0.00"/>
    <numFmt numFmtId="179" formatCode="0_ "/>
    <numFmt numFmtId="180" formatCode="0.00_);[Red]\(0.00\)"/>
  </numFmts>
  <fonts count="18">
    <font>
      <sz val="11"/>
      <color theme="1"/>
      <name val="宋体"/>
      <charset val="134"/>
      <scheme val="minor"/>
    </font>
    <font>
      <sz val="11"/>
      <name val="宋体"/>
      <charset val="134"/>
      <scheme val="minor"/>
    </font>
    <font>
      <sz val="10"/>
      <name val="宋体"/>
      <charset val="134"/>
      <scheme val="minor"/>
    </font>
    <font>
      <b/>
      <sz val="20"/>
      <name val="宋体"/>
      <charset val="134"/>
      <scheme val="minor"/>
    </font>
    <font>
      <sz val="10"/>
      <color rgb="FF000000"/>
      <name val="smartSimSun"/>
      <charset val="134"/>
    </font>
    <font>
      <sz val="10"/>
      <color rgb="FF000000"/>
      <name val="宋体"/>
      <charset val="134"/>
    </font>
    <font>
      <sz val="11"/>
      <color theme="1"/>
      <name val="宋体"/>
      <charset val="134"/>
    </font>
    <font>
      <sz val="11"/>
      <color theme="1"/>
      <name val="Tahoma"/>
      <family val="2"/>
    </font>
    <font>
      <sz val="10"/>
      <name val="Arial Narrow"/>
      <family val="2"/>
    </font>
    <font>
      <b/>
      <sz val="10"/>
      <name val="宋体"/>
      <family val="3"/>
      <charset val="134"/>
      <scheme val="minor"/>
    </font>
    <font>
      <sz val="10"/>
      <name val="宋体"/>
      <family val="3"/>
      <charset val="134"/>
    </font>
    <font>
      <sz val="10"/>
      <color theme="1"/>
      <name val="宋体"/>
      <family val="3"/>
      <charset val="134"/>
    </font>
    <font>
      <sz val="12"/>
      <name val="宋体"/>
      <family val="3"/>
      <charset val="134"/>
    </font>
    <font>
      <sz val="12"/>
      <color rgb="FF000000"/>
      <name val="宋体"/>
      <family val="3"/>
      <charset val="134"/>
    </font>
    <font>
      <sz val="11"/>
      <color theme="1"/>
      <name val="宋体"/>
      <family val="3"/>
      <charset val="134"/>
      <scheme val="minor"/>
    </font>
    <font>
      <sz val="9"/>
      <name val="宋体"/>
      <family val="3"/>
      <charset val="134"/>
      <scheme val="minor"/>
    </font>
    <font>
      <b/>
      <sz val="20"/>
      <name val="宋体"/>
      <family val="3"/>
      <charset val="134"/>
      <scheme val="minor"/>
    </font>
    <font>
      <sz val="11"/>
      <name val="宋体"/>
      <family val="3"/>
      <charset val="134"/>
      <scheme val="minor"/>
    </font>
  </fonts>
  <fills count="2">
    <fill>
      <patternFill patternType="none"/>
    </fill>
    <fill>
      <patternFill patternType="gray125"/>
    </fill>
  </fills>
  <borders count="10">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s>
  <cellStyleXfs count="278">
    <xf numFmtId="0" fontId="0"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alignment vertical="center"/>
    </xf>
    <xf numFmtId="0" fontId="14" fillId="0" borderId="0">
      <alignment vertical="center"/>
    </xf>
    <xf numFmtId="0" fontId="14" fillId="0" borderId="0">
      <alignment vertical="center"/>
    </xf>
    <xf numFmtId="0" fontId="13" fillId="0" borderId="0">
      <alignment vertical="center"/>
    </xf>
    <xf numFmtId="0" fontId="14" fillId="0" borderId="0">
      <alignment vertical="center"/>
    </xf>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alignment vertical="center"/>
    </xf>
    <xf numFmtId="0" fontId="14" fillId="0" borderId="0"/>
    <xf numFmtId="0" fontId="14" fillId="0" borderId="0">
      <alignment vertical="center"/>
    </xf>
    <xf numFmtId="0" fontId="14" fillId="0" borderId="0">
      <alignment vertical="center"/>
    </xf>
    <xf numFmtId="0" fontId="14" fillId="0" borderId="0">
      <alignment vertical="center"/>
    </xf>
    <xf numFmtId="0" fontId="12" fillId="0" borderId="0">
      <alignment vertical="center"/>
    </xf>
    <xf numFmtId="0" fontId="14" fillId="0" borderId="0">
      <alignment vertical="center"/>
    </xf>
    <xf numFmtId="0" fontId="12" fillId="0" borderId="0">
      <alignment vertical="center"/>
    </xf>
    <xf numFmtId="0" fontId="14"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2" fillId="0" borderId="0">
      <alignment vertical="center"/>
    </xf>
    <xf numFmtId="0" fontId="12" fillId="0" borderId="0">
      <alignment vertical="center"/>
    </xf>
    <xf numFmtId="0" fontId="13" fillId="0" borderId="0">
      <alignment vertical="center"/>
    </xf>
    <xf numFmtId="0" fontId="13" fillId="0" borderId="0">
      <alignment vertical="center"/>
    </xf>
    <xf numFmtId="0" fontId="13" fillId="0" borderId="0">
      <alignment vertical="center"/>
    </xf>
    <xf numFmtId="0" fontId="14" fillId="0" borderId="0"/>
    <xf numFmtId="0" fontId="13"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cellStyleXfs>
  <cellXfs count="43">
    <xf numFmtId="0" fontId="0" fillId="0" borderId="0" xfId="0">
      <alignment vertical="center"/>
    </xf>
    <xf numFmtId="0" fontId="1" fillId="0" borderId="0" xfId="0" applyFont="1" applyFill="1" applyProtection="1">
      <alignment vertical="center"/>
      <protection locked="0"/>
    </xf>
    <xf numFmtId="0" fontId="2" fillId="0" borderId="0" xfId="0" applyFont="1" applyFill="1">
      <alignment vertical="center"/>
    </xf>
    <xf numFmtId="0" fontId="1" fillId="0" borderId="0" xfId="0" applyFont="1" applyFill="1">
      <alignment vertical="center"/>
    </xf>
    <xf numFmtId="178" fontId="1" fillId="0" borderId="0" xfId="0" applyNumberFormat="1" applyFont="1" applyFill="1">
      <alignment vertical="center"/>
    </xf>
    <xf numFmtId="0" fontId="1" fillId="0" borderId="0" xfId="0" applyFont="1" applyFill="1" applyAlignment="1">
      <alignment vertical="center"/>
    </xf>
    <xf numFmtId="0" fontId="1" fillId="0" borderId="0" xfId="0" applyFont="1" applyFill="1" applyAlignment="1">
      <alignment horizontal="center" vertical="center" wrapText="1"/>
    </xf>
    <xf numFmtId="0" fontId="2" fillId="0" borderId="5" xfId="0" applyFont="1" applyFill="1" applyBorder="1" applyAlignment="1" applyProtection="1">
      <alignment horizontal="center" vertical="center" wrapText="1"/>
      <protection locked="0"/>
    </xf>
    <xf numFmtId="0" fontId="4" fillId="0" borderId="6" xfId="172" applyFont="1" applyFill="1" applyBorder="1" applyAlignment="1" applyProtection="1">
      <alignment horizontal="center" vertical="center" wrapText="1" shrinkToFit="1"/>
      <protection locked="0"/>
    </xf>
    <xf numFmtId="0" fontId="5" fillId="0" borderId="6" xfId="172" applyFont="1" applyFill="1" applyBorder="1" applyAlignment="1" applyProtection="1">
      <alignment horizontal="center" vertical="center" wrapText="1" shrinkToFit="1"/>
      <protection locked="0"/>
    </xf>
    <xf numFmtId="0" fontId="6" fillId="0" borderId="6" xfId="0" applyFont="1" applyFill="1" applyBorder="1" applyAlignment="1">
      <alignment horizontal="center" vertical="center" wrapText="1"/>
    </xf>
    <xf numFmtId="0" fontId="6" fillId="0" borderId="6" xfId="0" applyFont="1" applyFill="1" applyBorder="1" applyAlignment="1">
      <alignment horizontal="center" vertical="center"/>
    </xf>
    <xf numFmtId="177" fontId="2" fillId="0" borderId="6" xfId="0" applyNumberFormat="1" applyFont="1" applyFill="1" applyBorder="1" applyAlignment="1" applyProtection="1">
      <alignment horizontal="center" vertical="center" wrapText="1"/>
      <protection locked="0"/>
    </xf>
    <xf numFmtId="176" fontId="2" fillId="0" borderId="6" xfId="0" applyNumberFormat="1" applyFont="1" applyFill="1" applyBorder="1" applyAlignment="1" applyProtection="1">
      <alignment horizontal="center" vertical="center" wrapText="1"/>
      <protection locked="0"/>
    </xf>
    <xf numFmtId="177" fontId="6" fillId="0" borderId="6" xfId="0" applyNumberFormat="1" applyFont="1" applyFill="1" applyBorder="1" applyAlignment="1">
      <alignment horizontal="center" vertical="center"/>
    </xf>
    <xf numFmtId="0" fontId="7" fillId="0" borderId="6" xfId="0" applyFont="1" applyFill="1" applyBorder="1" applyAlignment="1">
      <alignment horizontal="center" vertical="center"/>
    </xf>
    <xf numFmtId="178" fontId="4" fillId="0" borderId="6" xfId="172" applyNumberFormat="1" applyFont="1" applyFill="1" applyBorder="1" applyAlignment="1" applyProtection="1">
      <alignment horizontal="center" vertical="center" wrapText="1" shrinkToFit="1"/>
      <protection locked="0"/>
    </xf>
    <xf numFmtId="177" fontId="9" fillId="0" borderId="5" xfId="0" applyNumberFormat="1" applyFont="1" applyFill="1" applyBorder="1" applyAlignment="1" applyProtection="1">
      <alignment horizontal="center" vertical="center" wrapText="1"/>
      <protection locked="0"/>
    </xf>
    <xf numFmtId="178" fontId="2" fillId="0" borderId="6" xfId="0" applyNumberFormat="1" applyFont="1" applyFill="1" applyBorder="1" applyAlignment="1" applyProtection="1">
      <alignment horizontal="center" vertical="center" wrapText="1"/>
      <protection locked="0"/>
    </xf>
    <xf numFmtId="179" fontId="2" fillId="0" borderId="6" xfId="0" applyNumberFormat="1" applyFont="1" applyFill="1" applyBorder="1" applyAlignment="1" applyProtection="1">
      <alignment horizontal="center" vertical="center" wrapText="1"/>
      <protection locked="0"/>
    </xf>
    <xf numFmtId="0" fontId="2" fillId="0" borderId="5" xfId="0" applyFont="1" applyFill="1" applyBorder="1" applyAlignment="1" applyProtection="1">
      <alignment horizontal="left" vertical="top" wrapText="1"/>
      <protection locked="0"/>
    </xf>
    <xf numFmtId="0" fontId="2" fillId="0" borderId="6" xfId="0" applyFont="1" applyFill="1" applyBorder="1" applyAlignment="1" applyProtection="1">
      <alignment horizontal="center" vertical="center" wrapText="1"/>
      <protection locked="0"/>
    </xf>
    <xf numFmtId="176" fontId="10" fillId="0" borderId="2" xfId="158" applyNumberFormat="1" applyFont="1" applyFill="1" applyBorder="1" applyAlignment="1" applyProtection="1">
      <alignment vertical="top" wrapText="1"/>
      <protection locked="0"/>
    </xf>
    <xf numFmtId="180" fontId="11" fillId="0" borderId="6" xfId="163" applyNumberFormat="1" applyFont="1" applyFill="1" applyBorder="1" applyAlignment="1" applyProtection="1">
      <alignment vertical="top" wrapText="1"/>
      <protection locked="0"/>
    </xf>
    <xf numFmtId="0" fontId="16"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protection locked="0"/>
    </xf>
    <xf numFmtId="0" fontId="4" fillId="0" borderId="3" xfId="172" applyFont="1" applyFill="1" applyBorder="1" applyAlignment="1" applyProtection="1">
      <alignment horizontal="center" vertical="center" wrapText="1" shrinkToFit="1"/>
      <protection locked="0"/>
    </xf>
    <xf numFmtId="0" fontId="4" fillId="0" borderId="4" xfId="172" applyFont="1" applyFill="1" applyBorder="1" applyAlignment="1" applyProtection="1">
      <alignment horizontal="center" vertical="center" wrapText="1" shrinkToFit="1"/>
      <protection locked="0"/>
    </xf>
    <xf numFmtId="0" fontId="4" fillId="0" borderId="9" xfId="172" applyFont="1" applyFill="1" applyBorder="1" applyAlignment="1" applyProtection="1">
      <alignment horizontal="center" vertical="center" wrapText="1" shrinkToFit="1"/>
      <protection locked="0"/>
    </xf>
    <xf numFmtId="0" fontId="8" fillId="0" borderId="7" xfId="0" applyFont="1" applyFill="1" applyBorder="1" applyAlignment="1" applyProtection="1">
      <alignment horizontal="center" vertical="center" shrinkToFit="1"/>
      <protection locked="0"/>
    </xf>
    <xf numFmtId="0" fontId="8" fillId="0" borderId="8" xfId="0" applyFont="1" applyFill="1" applyBorder="1" applyAlignment="1" applyProtection="1">
      <alignment horizontal="center" vertical="center" shrinkToFit="1"/>
      <protection locked="0"/>
    </xf>
    <xf numFmtId="0" fontId="2" fillId="0" borderId="2"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176" fontId="10" fillId="0" borderId="2" xfId="158" applyNumberFormat="1" applyFont="1" applyFill="1" applyBorder="1" applyAlignment="1" applyProtection="1">
      <alignment horizontal="left" vertical="top" wrapText="1"/>
      <protection locked="0"/>
    </xf>
    <xf numFmtId="176" fontId="10" fillId="0" borderId="5" xfId="158" applyNumberFormat="1" applyFont="1" applyFill="1" applyBorder="1" applyAlignment="1" applyProtection="1">
      <alignment horizontal="left" vertical="top" wrapText="1"/>
      <protection locked="0"/>
    </xf>
    <xf numFmtId="180" fontId="11" fillId="0" borderId="2" xfId="163" applyNumberFormat="1" applyFont="1" applyFill="1" applyBorder="1" applyAlignment="1" applyProtection="1">
      <alignment horizontal="center" vertical="top" wrapText="1"/>
      <protection locked="0"/>
    </xf>
    <xf numFmtId="180" fontId="11" fillId="0" borderId="5" xfId="163" applyNumberFormat="1" applyFont="1" applyFill="1" applyBorder="1" applyAlignment="1" applyProtection="1">
      <alignment horizontal="center" vertical="top" wrapText="1"/>
      <protection locked="0"/>
    </xf>
    <xf numFmtId="0" fontId="2" fillId="0" borderId="2"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protection locked="0"/>
    </xf>
    <xf numFmtId="177" fontId="9" fillId="0" borderId="2" xfId="0" applyNumberFormat="1" applyFont="1" applyFill="1" applyBorder="1" applyAlignment="1" applyProtection="1">
      <alignment horizontal="center" vertical="center" wrapText="1"/>
      <protection locked="0"/>
    </xf>
    <xf numFmtId="177" fontId="9" fillId="0" borderId="5" xfId="0" applyNumberFormat="1" applyFont="1" applyFill="1" applyBorder="1" applyAlignment="1" applyProtection="1">
      <alignment horizontal="center" vertical="center" wrapText="1"/>
      <protection locked="0"/>
    </xf>
    <xf numFmtId="0" fontId="17" fillId="0" borderId="4" xfId="0" applyFont="1" applyFill="1" applyBorder="1" applyAlignment="1">
      <alignment horizontal="left" vertical="center"/>
    </xf>
    <xf numFmtId="0" fontId="1" fillId="0" borderId="4" xfId="0" applyFont="1" applyFill="1" applyBorder="1" applyAlignment="1">
      <alignment horizontal="left" vertical="center"/>
    </xf>
  </cellXfs>
  <cellStyles count="278">
    <cellStyle name="常规" xfId="0" builtinId="0"/>
    <cellStyle name="常规 10" xfId="32"/>
    <cellStyle name="常规 10 2" xfId="35"/>
    <cellStyle name="常规 10 2 2" xfId="38"/>
    <cellStyle name="常规 10 2 2 2" xfId="40"/>
    <cellStyle name="常规 10 2 3" xfId="41"/>
    <cellStyle name="常规 10 2 3 2" xfId="9"/>
    <cellStyle name="常规 10 2 4" xfId="30"/>
    <cellStyle name="常规 10 3" xfId="4"/>
    <cellStyle name="常规 10 3 2" xfId="42"/>
    <cellStyle name="常规 10 4" xfId="45"/>
    <cellStyle name="常规 10 4 2" xfId="10"/>
    <cellStyle name="常规 10 5" xfId="29"/>
    <cellStyle name="常规 11" xfId="47"/>
    <cellStyle name="常规 11 2" xfId="50"/>
    <cellStyle name="常规 11 2 2" xfId="5"/>
    <cellStyle name="常规 11 2 2 2" xfId="31"/>
    <cellStyle name="常规 11 2 3" xfId="53"/>
    <cellStyle name="常规 11 2 3 2" xfId="54"/>
    <cellStyle name="常规 11 2 4" xfId="55"/>
    <cellStyle name="常规 11 3" xfId="57"/>
    <cellStyle name="常规 11 3 2" xfId="58"/>
    <cellStyle name="常规 11 4" xfId="59"/>
    <cellStyle name="常规 11 4 2" xfId="60"/>
    <cellStyle name="常规 11 5" xfId="61"/>
    <cellStyle name="常规 12" xfId="62"/>
    <cellStyle name="常规 12 2" xfId="65"/>
    <cellStyle name="常规 12 2 2" xfId="15"/>
    <cellStyle name="常规 12 2 2 2" xfId="67"/>
    <cellStyle name="常规 12 2 3" xfId="8"/>
    <cellStyle name="常规 12 2 3 2" xfId="69"/>
    <cellStyle name="常规 12 2 4" xfId="20"/>
    <cellStyle name="常规 12 3" xfId="71"/>
    <cellStyle name="常规 12 3 2" xfId="72"/>
    <cellStyle name="常规 12 4" xfId="73"/>
    <cellStyle name="常规 12 4 2" xfId="74"/>
    <cellStyle name="常规 12 5" xfId="75"/>
    <cellStyle name="常规 13" xfId="76"/>
    <cellStyle name="常规 13 2" xfId="78"/>
    <cellStyle name="常规 13 2 2" xfId="79"/>
    <cellStyle name="常规 13 2 2 2" xfId="28"/>
    <cellStyle name="常规 13 2 3" xfId="80"/>
    <cellStyle name="常规 13 2 3 2" xfId="17"/>
    <cellStyle name="常规 13 2 4" xfId="81"/>
    <cellStyle name="常规 13 3" xfId="84"/>
    <cellStyle name="常规 13 3 2" xfId="85"/>
    <cellStyle name="常规 13 4" xfId="86"/>
    <cellStyle name="常规 13 4 2" xfId="87"/>
    <cellStyle name="常规 13 5" xfId="23"/>
    <cellStyle name="常规 14" xfId="88"/>
    <cellStyle name="常规 14 2" xfId="89"/>
    <cellStyle name="常规 14 2 2" xfId="90"/>
    <cellStyle name="常规 14 2 2 2" xfId="91"/>
    <cellStyle name="常规 14 2 3" xfId="92"/>
    <cellStyle name="常规 14 2 3 2" xfId="93"/>
    <cellStyle name="常规 14 2 4" xfId="94"/>
    <cellStyle name="常规 14 3" xfId="95"/>
    <cellStyle name="常规 14 3 2" xfId="12"/>
    <cellStyle name="常规 14 4" xfId="96"/>
    <cellStyle name="常规 14 4 2" xfId="97"/>
    <cellStyle name="常规 14 5" xfId="98"/>
    <cellStyle name="常规 15" xfId="99"/>
    <cellStyle name="常规 15 2" xfId="101"/>
    <cellStyle name="常规 15 2 2" xfId="103"/>
    <cellStyle name="常规 15 2 2 2" xfId="105"/>
    <cellStyle name="常规 15 2 3" xfId="106"/>
    <cellStyle name="常规 15 2 3 2" xfId="107"/>
    <cellStyle name="常规 15 2 4" xfId="108"/>
    <cellStyle name="常规 15 3" xfId="109"/>
    <cellStyle name="常规 15 3 2" xfId="111"/>
    <cellStyle name="常规 15 4" xfId="113"/>
    <cellStyle name="常规 15 4 2" xfId="2"/>
    <cellStyle name="常规 15 5" xfId="115"/>
    <cellStyle name="常规 16" xfId="116"/>
    <cellStyle name="常规 16 2" xfId="33"/>
    <cellStyle name="常规 16 2 2" xfId="36"/>
    <cellStyle name="常规 16 2 2 2" xfId="39"/>
    <cellStyle name="常规 16 2 3" xfId="3"/>
    <cellStyle name="常规 16 2 3 2" xfId="43"/>
    <cellStyle name="常规 16 2 4" xfId="46"/>
    <cellStyle name="常规 16 3" xfId="48"/>
    <cellStyle name="常规 16 3 2" xfId="51"/>
    <cellStyle name="常规 16 4" xfId="63"/>
    <cellStyle name="常规 16 4 2" xfId="66"/>
    <cellStyle name="常规 16 5" xfId="77"/>
    <cellStyle name="常规 17" xfId="118"/>
    <cellStyle name="常规 17 2" xfId="82"/>
    <cellStyle name="常规 17 2 2" xfId="120"/>
    <cellStyle name="常规 17 2 2 2" xfId="122"/>
    <cellStyle name="常规 17 2 3" xfId="123"/>
    <cellStyle name="常规 17 2 3 2" xfId="124"/>
    <cellStyle name="常规 17 2 4" xfId="125"/>
    <cellStyle name="常规 17 3" xfId="126"/>
    <cellStyle name="常规 17 3 2" xfId="128"/>
    <cellStyle name="常规 17 4" xfId="130"/>
    <cellStyle name="常规 17 4 2" xfId="132"/>
    <cellStyle name="常规 17 5" xfId="134"/>
    <cellStyle name="常规 18" xfId="136"/>
    <cellStyle name="常规 18 2" xfId="138"/>
    <cellStyle name="常规 18 2 2" xfId="140"/>
    <cellStyle name="常规 18 3" xfId="143"/>
    <cellStyle name="常规 18 3 2" xfId="145"/>
    <cellStyle name="常规 18 4" xfId="147"/>
    <cellStyle name="常规 19" xfId="149"/>
    <cellStyle name="常规 19 2" xfId="151"/>
    <cellStyle name="常规 19 2 2" xfId="153"/>
    <cellStyle name="常规 19 3" xfId="141"/>
    <cellStyle name="常规 19 3 2" xfId="154"/>
    <cellStyle name="常规 19 4" xfId="155"/>
    <cellStyle name="常规 2" xfId="156"/>
    <cellStyle name="常规 2 2" xfId="158"/>
    <cellStyle name="常规 2 2 2" xfId="159"/>
    <cellStyle name="常规 2 2 2 2" xfId="160"/>
    <cellStyle name="常规 2 2 2 3" xfId="161"/>
    <cellStyle name="常规 2 2 2 3 2" xfId="162"/>
    <cellStyle name="常规 2 2 2 3 2 2" xfId="163"/>
    <cellStyle name="常规 2 2 2 3 3" xfId="164"/>
    <cellStyle name="常规 2 2 2 3 3 2" xfId="166"/>
    <cellStyle name="常规 2 2 2 3 4" xfId="168"/>
    <cellStyle name="常规 2 2 2 4" xfId="27"/>
    <cellStyle name="常规 2 2 3" xfId="170"/>
    <cellStyle name="常规 2 2 3 2" xfId="171"/>
    <cellStyle name="常规 2 2 4" xfId="1"/>
    <cellStyle name="常规 2 3" xfId="172"/>
    <cellStyle name="常规 2 3 2" xfId="173"/>
    <cellStyle name="常规 2 4" xfId="174"/>
    <cellStyle name="常规 20" xfId="100"/>
    <cellStyle name="常规 20 2" xfId="102"/>
    <cellStyle name="常规 20 2 2" xfId="104"/>
    <cellStyle name="常规 20 3" xfId="110"/>
    <cellStyle name="常规 20 3 2" xfId="112"/>
    <cellStyle name="常规 20 4" xfId="114"/>
    <cellStyle name="常规 21" xfId="117"/>
    <cellStyle name="常规 21 2" xfId="34"/>
    <cellStyle name="常规 21 2 2" xfId="37"/>
    <cellStyle name="常规 21 3" xfId="49"/>
    <cellStyle name="常规 21 3 2" xfId="52"/>
    <cellStyle name="常规 21 4" xfId="64"/>
    <cellStyle name="常规 22" xfId="119"/>
    <cellStyle name="常规 22 2" xfId="83"/>
    <cellStyle name="常规 22 2 2" xfId="121"/>
    <cellStyle name="常规 22 3" xfId="127"/>
    <cellStyle name="常规 22 3 2" xfId="129"/>
    <cellStyle name="常规 22 4" xfId="131"/>
    <cellStyle name="常规 23" xfId="137"/>
    <cellStyle name="常规 23 2" xfId="139"/>
    <cellStyle name="常规 23 2 2" xfId="142"/>
    <cellStyle name="常规 23 3" xfId="144"/>
    <cellStyle name="常规 23 3 2" xfId="146"/>
    <cellStyle name="常规 23 4" xfId="148"/>
    <cellStyle name="常规 24" xfId="150"/>
    <cellStyle name="常规 24 2" xfId="152"/>
    <cellStyle name="常规 25" xfId="175"/>
    <cellStyle name="常规 25 2" xfId="177"/>
    <cellStyle name="常规 26" xfId="22"/>
    <cellStyle name="常规 26 2" xfId="7"/>
    <cellStyle name="常规 27" xfId="178"/>
    <cellStyle name="常规 27 2" xfId="179"/>
    <cellStyle name="常规 28" xfId="133"/>
    <cellStyle name="常规 28 2" xfId="180"/>
    <cellStyle name="常规 29" xfId="181"/>
    <cellStyle name="常规 29 2" xfId="182"/>
    <cellStyle name="常规 3" xfId="183"/>
    <cellStyle name="常规 3 2" xfId="184"/>
    <cellStyle name="常规 3 2 2" xfId="185"/>
    <cellStyle name="常规 3 2 2 2" xfId="135"/>
    <cellStyle name="常规 3 2 2 2 2" xfId="186"/>
    <cellStyle name="常规 3 2 2 3" xfId="187"/>
    <cellStyle name="常规 3 2 2 3 2" xfId="188"/>
    <cellStyle name="常规 3 2 2 4" xfId="189"/>
    <cellStyle name="常规 3 2 3" xfId="190"/>
    <cellStyle name="常规 3 2 3 2" xfId="191"/>
    <cellStyle name="常规 3 2 4" xfId="192"/>
    <cellStyle name="常规 3 2 4 2" xfId="193"/>
    <cellStyle name="常规 3 2 5" xfId="194"/>
    <cellStyle name="常规 3 3" xfId="195"/>
    <cellStyle name="常规 3 3 2" xfId="196"/>
    <cellStyle name="常规 3 3 2 2" xfId="197"/>
    <cellStyle name="常规 3 3 3" xfId="198"/>
    <cellStyle name="常规 3 3 3 2" xfId="199"/>
    <cellStyle name="常规 3 3 4" xfId="157"/>
    <cellStyle name="常规 3 4" xfId="200"/>
    <cellStyle name="常规 3 5" xfId="201"/>
    <cellStyle name="常规 3 5 2" xfId="202"/>
    <cellStyle name="常规 3 6" xfId="203"/>
    <cellStyle name="常规 3 6 2" xfId="204"/>
    <cellStyle name="常规 3 7" xfId="44"/>
    <cellStyle name="常规 30" xfId="176"/>
    <cellStyle name="常规 4" xfId="205"/>
    <cellStyle name="常规 4 2" xfId="206"/>
    <cellStyle name="常规 4 2 2" xfId="207"/>
    <cellStyle name="常规 4 2 2 2" xfId="209"/>
    <cellStyle name="常规 4 2 3" xfId="212"/>
    <cellStyle name="常规 4 2 3 2" xfId="214"/>
    <cellStyle name="常规 4 2 4" xfId="216"/>
    <cellStyle name="常规 4 3" xfId="217"/>
    <cellStyle name="常规 4 3 2" xfId="218"/>
    <cellStyle name="常规 4 4" xfId="208"/>
    <cellStyle name="常规 4 4 2" xfId="210"/>
    <cellStyle name="常规 4 5" xfId="213"/>
    <cellStyle name="常规 5" xfId="68"/>
    <cellStyle name="常规 5 2" xfId="16"/>
    <cellStyle name="常规 5 2 2" xfId="18"/>
    <cellStyle name="常规 5 2 2 2" xfId="220"/>
    <cellStyle name="常规 5 2 3" xfId="19"/>
    <cellStyle name="常规 5 2 3 2" xfId="221"/>
    <cellStyle name="常规 5 2 4" xfId="14"/>
    <cellStyle name="常规 5 3" xfId="223"/>
    <cellStyle name="常规 5 3 2" xfId="224"/>
    <cellStyle name="常规 5 4" xfId="219"/>
    <cellStyle name="常规 5 4 2" xfId="225"/>
    <cellStyle name="常规 5 5" xfId="226"/>
    <cellStyle name="常规 6" xfId="11"/>
    <cellStyle name="常规 6 2" xfId="227"/>
    <cellStyle name="常规 6 2 2" xfId="228"/>
    <cellStyle name="常规 6 2 2 2" xfId="56"/>
    <cellStyle name="常规 6 2 3" xfId="25"/>
    <cellStyle name="常规 6 2 3 2" xfId="229"/>
    <cellStyle name="常规 6 2 4" xfId="230"/>
    <cellStyle name="常规 6 3" xfId="231"/>
    <cellStyle name="常规 6 3 2" xfId="232"/>
    <cellStyle name="常规 6 3 2 2" xfId="21"/>
    <cellStyle name="常规 6 3 3" xfId="233"/>
    <cellStyle name="常规 6 3 3 2" xfId="234"/>
    <cellStyle name="常规 6 3 4" xfId="235"/>
    <cellStyle name="常规 6 4" xfId="211"/>
    <cellStyle name="常规 6 5" xfId="13"/>
    <cellStyle name="常规 6 5 2" xfId="236"/>
    <cellStyle name="常规 6 6" xfId="237"/>
    <cellStyle name="常规 6 6 2" xfId="238"/>
    <cellStyle name="常规 7" xfId="239"/>
    <cellStyle name="常规 7 2" xfId="240"/>
    <cellStyle name="常规 7 2 2" xfId="241"/>
    <cellStyle name="常规 7 2 2 2" xfId="242"/>
    <cellStyle name="常规 7 2 3" xfId="222"/>
    <cellStyle name="常规 7 2 3 2" xfId="243"/>
    <cellStyle name="常规 7 2 4" xfId="244"/>
    <cellStyle name="常规 7 3" xfId="6"/>
    <cellStyle name="常规 7 3 2" xfId="165"/>
    <cellStyle name="常规 7 3 2 2" xfId="167"/>
    <cellStyle name="常规 7 3 3" xfId="169"/>
    <cellStyle name="常规 7 3 3 2" xfId="245"/>
    <cellStyle name="常规 7 3 4" xfId="246"/>
    <cellStyle name="常规 7 4" xfId="215"/>
    <cellStyle name="常规 7 4 2" xfId="247"/>
    <cellStyle name="常规 7 4 2 2" xfId="248"/>
    <cellStyle name="常规 7 4 3" xfId="249"/>
    <cellStyle name="常规 7 4 3 2" xfId="250"/>
    <cellStyle name="常规 7 4 4" xfId="251"/>
    <cellStyle name="常规 7 5" xfId="252"/>
    <cellStyle name="常规 7 5 2" xfId="253"/>
    <cellStyle name="常规 7 6" xfId="254"/>
    <cellStyle name="常规 7 6 2" xfId="255"/>
    <cellStyle name="常规 7 7" xfId="256"/>
    <cellStyle name="常规 8" xfId="258"/>
    <cellStyle name="常规 8 2" xfId="26"/>
    <cellStyle name="常规 8 2 2" xfId="259"/>
    <cellStyle name="常规 8 2 2 2" xfId="260"/>
    <cellStyle name="常规 8 2 3" xfId="261"/>
    <cellStyle name="常规 8 2 3 2" xfId="262"/>
    <cellStyle name="常规 8 2 4" xfId="70"/>
    <cellStyle name="常规 8 3" xfId="24"/>
    <cellStyle name="常规 8 3 2" xfId="263"/>
    <cellStyle name="常规 8 4" xfId="264"/>
    <cellStyle name="常规 8 4 2" xfId="265"/>
    <cellStyle name="常规 8 5" xfId="266"/>
    <cellStyle name="常规 9" xfId="267"/>
    <cellStyle name="常规 9 2" xfId="268"/>
    <cellStyle name="常规 9 2 2" xfId="269"/>
    <cellStyle name="常规 9 2 2 2" xfId="270"/>
    <cellStyle name="常规 9 2 3" xfId="271"/>
    <cellStyle name="常规 9 2 3 2" xfId="272"/>
    <cellStyle name="常规 9 2 4" xfId="273"/>
    <cellStyle name="常规 9 3" xfId="274"/>
    <cellStyle name="常规 9 3 2" xfId="257"/>
    <cellStyle name="常规 9 4" xfId="275"/>
    <cellStyle name="常规 9 4 2" xfId="276"/>
    <cellStyle name="常规 9 5" xfId="277"/>
  </cellStyles>
  <dxfs count="0"/>
  <tableStyles count="0" defaultTableStyle="TableStyleMedium9" defaultPivotStyle="PivotStyleLight16"/>
  <colors>
    <mruColors>
      <color rgb="FFFF0000"/>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29"/>
  <sheetViews>
    <sheetView tabSelected="1" view="pageBreakPreview" topLeftCell="A7" zoomScale="80" zoomScaleNormal="60" zoomScaleSheetLayoutView="80" workbookViewId="0">
      <selection activeCell="E7" sqref="E7"/>
    </sheetView>
  </sheetViews>
  <sheetFormatPr defaultColWidth="9" defaultRowHeight="13.5"/>
  <cols>
    <col min="1" max="1" width="6.25" style="3" customWidth="1"/>
    <col min="2" max="2" width="16.5" style="3" customWidth="1"/>
    <col min="3" max="3" width="9" style="3"/>
    <col min="4" max="4" width="10.75" style="3"/>
    <col min="5" max="8" width="10.375" style="3" customWidth="1"/>
    <col min="9" max="9" width="10.375" style="4" customWidth="1"/>
    <col min="10" max="10" width="10.375" style="3" customWidth="1"/>
    <col min="11" max="11" width="26.625" style="3" customWidth="1"/>
    <col min="12" max="12" width="41.625" style="3" customWidth="1"/>
    <col min="13" max="13" width="23.875" style="5" customWidth="1"/>
    <col min="14" max="14" width="11.125" style="6" customWidth="1"/>
    <col min="15" max="15" width="9" style="3"/>
    <col min="16" max="16" width="10.375" style="3"/>
    <col min="17" max="17" width="9" style="3"/>
    <col min="18" max="18" width="9.375" style="3"/>
    <col min="19" max="20" width="9" style="3"/>
    <col min="21" max="21" width="10.375" style="3"/>
    <col min="22" max="16384" width="9" style="3"/>
  </cols>
  <sheetData>
    <row r="1" spans="1:14" ht="45.75" customHeight="1">
      <c r="A1" s="24" t="s">
        <v>32</v>
      </c>
      <c r="B1" s="25"/>
      <c r="C1" s="25"/>
      <c r="D1" s="25"/>
      <c r="E1" s="25"/>
      <c r="F1" s="25"/>
      <c r="G1" s="25"/>
      <c r="H1" s="25"/>
      <c r="I1" s="25"/>
      <c r="J1" s="25"/>
      <c r="K1" s="25"/>
      <c r="L1" s="25"/>
      <c r="M1" s="25"/>
      <c r="N1" s="25"/>
    </row>
    <row r="2" spans="1:14" ht="22.5" customHeight="1">
      <c r="A2" s="31" t="s">
        <v>0</v>
      </c>
      <c r="B2" s="31" t="s">
        <v>1</v>
      </c>
      <c r="C2" s="31" t="s">
        <v>2</v>
      </c>
      <c r="D2" s="31" t="s">
        <v>3</v>
      </c>
      <c r="E2" s="26" t="s">
        <v>4</v>
      </c>
      <c r="F2" s="27"/>
      <c r="G2" s="27"/>
      <c r="H2" s="27"/>
      <c r="I2" s="28"/>
      <c r="J2" s="31" t="s">
        <v>5</v>
      </c>
      <c r="K2" s="31" t="s">
        <v>6</v>
      </c>
      <c r="L2" s="31" t="s">
        <v>7</v>
      </c>
      <c r="M2" s="37" t="s">
        <v>8</v>
      </c>
      <c r="N2" s="39" t="s">
        <v>9</v>
      </c>
    </row>
    <row r="3" spans="1:14" s="1" customFormat="1" ht="78" customHeight="1">
      <c r="A3" s="32"/>
      <c r="B3" s="32"/>
      <c r="C3" s="32"/>
      <c r="D3" s="32"/>
      <c r="E3" s="8" t="s">
        <v>10</v>
      </c>
      <c r="F3" s="9" t="s">
        <v>11</v>
      </c>
      <c r="G3" s="8" t="s">
        <v>12</v>
      </c>
      <c r="H3" s="8" t="s">
        <v>13</v>
      </c>
      <c r="I3" s="16" t="s">
        <v>14</v>
      </c>
      <c r="J3" s="32"/>
      <c r="K3" s="32"/>
      <c r="L3" s="32"/>
      <c r="M3" s="38"/>
      <c r="N3" s="40"/>
    </row>
    <row r="4" spans="1:14" s="1" customFormat="1" ht="104.1" customHeight="1">
      <c r="A4" s="7">
        <v>1</v>
      </c>
      <c r="B4" s="10" t="s">
        <v>15</v>
      </c>
      <c r="C4" s="11" t="s">
        <v>16</v>
      </c>
      <c r="D4" s="11">
        <f>23332*0.15+7.2*0.05*40+6*230*0.05+128.4+68.1+3.24+198.24</f>
        <v>3981.18</v>
      </c>
      <c r="E4" s="12">
        <f>97.99*1.1*1.09</f>
        <v>117.49001</v>
      </c>
      <c r="F4" s="12">
        <f>4.7*1.1*1.09</f>
        <v>5.6353</v>
      </c>
      <c r="G4" s="12"/>
      <c r="H4" s="13"/>
      <c r="I4" s="18">
        <f t="shared" ref="I4:I7" si="0">SUM(E4:H4)</f>
        <v>123.12531</v>
      </c>
      <c r="J4" s="19">
        <f>I4*D4</f>
        <v>490184.02166580001</v>
      </c>
      <c r="K4" s="20" t="s">
        <v>17</v>
      </c>
      <c r="L4" s="20" t="s">
        <v>18</v>
      </c>
      <c r="M4" s="21" t="s">
        <v>19</v>
      </c>
      <c r="N4" s="17"/>
    </row>
    <row r="5" spans="1:14" s="1" customFormat="1" ht="177" customHeight="1">
      <c r="A5" s="7">
        <v>2</v>
      </c>
      <c r="B5" s="11" t="s">
        <v>20</v>
      </c>
      <c r="C5" s="11" t="s">
        <v>21</v>
      </c>
      <c r="D5" s="14">
        <f>(5.63+9.92+1.871+2.5+5.26+0.99+1.33+0.27+0.02+0.06)*1000</f>
        <v>27851</v>
      </c>
      <c r="E5" s="12">
        <f>0.65*1.1*1.09</f>
        <v>0.77934999999999999</v>
      </c>
      <c r="F5" s="12"/>
      <c r="G5" s="12"/>
      <c r="H5" s="12">
        <f>0.02*1.1*1.09</f>
        <v>2.3980000000000001E-2</v>
      </c>
      <c r="I5" s="18">
        <f t="shared" si="0"/>
        <v>0.80332999999999999</v>
      </c>
      <c r="J5" s="19">
        <f>I5*D5</f>
        <v>22373.543829999999</v>
      </c>
      <c r="K5" s="22" t="s">
        <v>22</v>
      </c>
      <c r="L5" s="23" t="s">
        <v>23</v>
      </c>
      <c r="M5" s="12" t="s">
        <v>24</v>
      </c>
      <c r="N5" s="17"/>
    </row>
    <row r="6" spans="1:14" s="1" customFormat="1" ht="138" customHeight="1">
      <c r="A6" s="7">
        <v>3</v>
      </c>
      <c r="B6" s="11" t="s">
        <v>25</v>
      </c>
      <c r="C6" s="15" t="s">
        <v>21</v>
      </c>
      <c r="D6" s="15">
        <f>404*7.85*6</f>
        <v>19028.400000000001</v>
      </c>
      <c r="E6" s="12">
        <f>0.52*1.1*1.09</f>
        <v>0.62348000000000003</v>
      </c>
      <c r="F6" s="12">
        <f>3060/(7.85*9*10)*1.1*1.09</f>
        <v>5.1931210191082799</v>
      </c>
      <c r="G6" s="12">
        <f>(28.21)/1000*1.1*1.09</f>
        <v>3.3823789999999999E-2</v>
      </c>
      <c r="H6" s="12">
        <f>0.02*1.1*1.09</f>
        <v>2.3980000000000001E-2</v>
      </c>
      <c r="I6" s="18">
        <f t="shared" si="0"/>
        <v>5.8744048091082801</v>
      </c>
      <c r="J6" s="19">
        <f>I6*D6</f>
        <v>111780.524469636</v>
      </c>
      <c r="K6" s="33" t="s">
        <v>26</v>
      </c>
      <c r="L6" s="35" t="s">
        <v>27</v>
      </c>
      <c r="M6" s="12" t="s">
        <v>28</v>
      </c>
      <c r="N6" s="17"/>
    </row>
    <row r="7" spans="1:14" s="1" customFormat="1" ht="119.1" customHeight="1">
      <c r="A7" s="7">
        <v>4</v>
      </c>
      <c r="B7" s="11" t="s">
        <v>29</v>
      </c>
      <c r="C7" s="11" t="s">
        <v>21</v>
      </c>
      <c r="D7" s="15">
        <f>5.635*280</f>
        <v>1577.8</v>
      </c>
      <c r="E7" s="12">
        <f>0.52*1.1*1.09</f>
        <v>0.62348000000000003</v>
      </c>
      <c r="F7" s="12">
        <f>4.1*1.1*1.09</f>
        <v>4.9158999999999997</v>
      </c>
      <c r="G7" s="12">
        <f>(28.21)/1000*1.1*1.09</f>
        <v>3.3823789999999999E-2</v>
      </c>
      <c r="H7" s="12">
        <f>0.02*1.1*1.09</f>
        <v>2.3980000000000001E-2</v>
      </c>
      <c r="I7" s="18">
        <f t="shared" si="0"/>
        <v>5.5971837899999999</v>
      </c>
      <c r="J7" s="19">
        <f>I7*D7</f>
        <v>8831.2365838620008</v>
      </c>
      <c r="K7" s="34"/>
      <c r="L7" s="36"/>
      <c r="M7" s="12" t="s">
        <v>30</v>
      </c>
      <c r="N7" s="17"/>
    </row>
    <row r="8" spans="1:14" s="2" customFormat="1" ht="28.5" customHeight="1">
      <c r="A8" s="29" t="s">
        <v>31</v>
      </c>
      <c r="B8" s="30"/>
      <c r="C8" s="30"/>
      <c r="D8" s="30"/>
      <c r="E8" s="30"/>
      <c r="F8" s="30"/>
      <c r="G8" s="30"/>
      <c r="H8" s="30"/>
      <c r="I8" s="30"/>
      <c r="J8" s="19">
        <f>SUM(J4:J7)</f>
        <v>633169.32654929801</v>
      </c>
      <c r="K8" s="21"/>
      <c r="L8" s="21"/>
      <c r="M8" s="21"/>
      <c r="N8" s="21"/>
    </row>
    <row r="9" spans="1:14" ht="27" customHeight="1">
      <c r="A9" s="41" t="s">
        <v>33</v>
      </c>
      <c r="B9" s="42"/>
      <c r="C9" s="42"/>
      <c r="D9" s="42"/>
      <c r="E9" s="42"/>
      <c r="F9" s="42"/>
      <c r="G9" s="42"/>
      <c r="H9" s="42"/>
      <c r="I9" s="42"/>
      <c r="J9" s="42"/>
      <c r="K9" s="42"/>
      <c r="L9" s="42"/>
      <c r="M9" s="42"/>
      <c r="N9" s="42"/>
    </row>
    <row r="10" spans="1:14">
      <c r="M10" s="6"/>
    </row>
    <row r="11" spans="1:14">
      <c r="M11" s="6"/>
    </row>
    <row r="12" spans="1:14">
      <c r="M12" s="6"/>
    </row>
    <row r="13" spans="1:14">
      <c r="M13" s="6"/>
    </row>
    <row r="14" spans="1:14">
      <c r="M14" s="6"/>
    </row>
    <row r="15" spans="1:14">
      <c r="M15" s="6"/>
    </row>
    <row r="16" spans="1:14">
      <c r="M16" s="6"/>
    </row>
    <row r="17" spans="13:13">
      <c r="M17" s="6"/>
    </row>
    <row r="18" spans="13:13">
      <c r="M18" s="6"/>
    </row>
    <row r="19" spans="13:13">
      <c r="M19" s="6"/>
    </row>
    <row r="20" spans="13:13">
      <c r="M20" s="6"/>
    </row>
    <row r="21" spans="13:13">
      <c r="M21" s="6"/>
    </row>
    <row r="22" spans="13:13">
      <c r="M22" s="6"/>
    </row>
    <row r="23" spans="13:13">
      <c r="M23" s="6"/>
    </row>
    <row r="24" spans="13:13">
      <c r="M24" s="6"/>
    </row>
    <row r="25" spans="13:13">
      <c r="M25" s="6"/>
    </row>
    <row r="26" spans="13:13">
      <c r="M26" s="6"/>
    </row>
    <row r="27" spans="13:13">
      <c r="M27" s="6"/>
    </row>
    <row r="28" spans="13:13">
      <c r="M28" s="6"/>
    </row>
    <row r="29" spans="13:13">
      <c r="M29" s="6"/>
    </row>
  </sheetData>
  <mergeCells count="15">
    <mergeCell ref="A9:N9"/>
    <mergeCell ref="A1:N1"/>
    <mergeCell ref="E2:I2"/>
    <mergeCell ref="A8:I8"/>
    <mergeCell ref="A2:A3"/>
    <mergeCell ref="B2:B3"/>
    <mergeCell ref="C2:C3"/>
    <mergeCell ref="D2:D3"/>
    <mergeCell ref="J2:J3"/>
    <mergeCell ref="K2:K3"/>
    <mergeCell ref="K6:K7"/>
    <mergeCell ref="L2:L3"/>
    <mergeCell ref="L6:L7"/>
    <mergeCell ref="M2:M3"/>
    <mergeCell ref="N2:N3"/>
  </mergeCells>
  <phoneticPr fontId="15" type="noConversion"/>
  <pageMargins left="7.8472222222222193E-2" right="7.8472222222222193E-2" top="0.35416666666666702" bottom="0.55069444444444404" header="0.31458333333333299" footer="0.31458333333333299"/>
  <pageSetup paperSize="9" scale="70" orientation="landscape" r:id="rId1"/>
  <headerFooter>
    <oddFooter>&amp;R第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桥梁劳务分包</vt:lpstr>
      <vt:lpstr>桥梁劳务分包!Print_Titles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FH5900</dc:creator>
  <cp:lastModifiedBy>Administrator</cp:lastModifiedBy>
  <cp:lastPrinted>2020-06-06T03:31:40Z</cp:lastPrinted>
  <dcterms:created xsi:type="dcterms:W3CDTF">2020-02-19T11:30:00Z</dcterms:created>
  <dcterms:modified xsi:type="dcterms:W3CDTF">2020-06-06T03:32:40Z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